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khill1-my.sharepoint.com/personal/fallenk_parkhill_k12_mo_us/Documents/Fallen's schoolwork 2022/PTA/"/>
    </mc:Choice>
  </mc:AlternateContent>
  <xr:revisionPtr revIDLastSave="0" documentId="8_{1191616B-AD3D-4B11-8742-DBB983252478}" xr6:coauthVersionLast="47" xr6:coauthVersionMax="47" xr10:uidLastSave="{00000000-0000-0000-0000-000000000000}"/>
  <bookViews>
    <workbookView xWindow="1125" yWindow="1125" windowWidth="21600" windowHeight="11385" xr2:uid="{6B255057-BCEA-49F8-8C3C-CDA4B90F1C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G50" i="1"/>
  <c r="G49" i="1"/>
  <c r="G47" i="1"/>
  <c r="G46" i="1"/>
  <c r="G45" i="1"/>
  <c r="G44" i="1"/>
  <c r="G43" i="1"/>
  <c r="G42" i="1"/>
  <c r="G40" i="1"/>
  <c r="G39" i="1"/>
  <c r="G37" i="1"/>
  <c r="G36" i="1"/>
  <c r="G34" i="1"/>
  <c r="G33" i="1"/>
  <c r="G32" i="1"/>
  <c r="G52" i="1"/>
  <c r="G53" i="1"/>
  <c r="G26" i="1"/>
  <c r="G25" i="1"/>
  <c r="G24" i="1"/>
  <c r="G20" i="1"/>
  <c r="G14" i="1"/>
  <c r="G10" i="1"/>
  <c r="G8" i="1"/>
  <c r="B49" i="1"/>
  <c r="D49" i="1" s="1"/>
  <c r="B48" i="1"/>
  <c r="D48" i="1" s="1"/>
  <c r="B46" i="1"/>
  <c r="D46" i="1" s="1"/>
  <c r="D45" i="1"/>
  <c r="B44" i="1"/>
  <c r="D44" i="1" s="1"/>
  <c r="D43" i="1"/>
  <c r="D42" i="1"/>
  <c r="D41" i="1"/>
  <c r="D40" i="1"/>
  <c r="B39" i="1"/>
  <c r="D39" i="1" s="1"/>
  <c r="B38" i="1"/>
  <c r="D38" i="1" s="1"/>
  <c r="B37" i="1"/>
  <c r="D37" i="1" s="1"/>
  <c r="B36" i="1"/>
  <c r="D35" i="1"/>
  <c r="C34" i="1"/>
  <c r="D33" i="1"/>
  <c r="D32" i="1"/>
  <c r="B29" i="1"/>
  <c r="D28" i="1"/>
  <c r="D27" i="1"/>
  <c r="D26" i="1"/>
  <c r="D25" i="1"/>
  <c r="D24" i="1"/>
  <c r="D23" i="1"/>
  <c r="D22" i="1"/>
  <c r="D21" i="1"/>
  <c r="D20" i="1"/>
  <c r="D14" i="1"/>
  <c r="D13" i="1"/>
  <c r="D12" i="1"/>
  <c r="D11" i="1"/>
  <c r="D10" i="1"/>
  <c r="D9" i="1"/>
  <c r="D8" i="1"/>
  <c r="D7" i="1"/>
  <c r="D6" i="1"/>
  <c r="D5" i="1"/>
  <c r="G30" i="1" l="1"/>
  <c r="G51" i="1"/>
  <c r="G54" i="1" s="1"/>
  <c r="G57" i="1"/>
  <c r="G15" i="1"/>
  <c r="D34" i="1"/>
  <c r="D29" i="1"/>
  <c r="D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tc={A4354AED-AD55-4BFE-B8CD-582CD02B37C8}</author>
    <author>tc={2FD57EEE-C40C-4890-8891-327E29003606}</author>
  </authors>
  <commentList>
    <comment ref="D40" authorId="0" shapeId="0" xr:uid="{A4354AED-AD55-4BFE-B8CD-582CD02B37C8}">
      <text>
        <t>[Threaded comment]
Your version of Excel allows you to read this threaded comment; however, any edits to it will get removed if the file is opened in a newer version of Excel. Learn more: https://go.microsoft.com/fwlink/?linkid=870924
Comment:
    Voted to Reallocate - Sept. 21 - Board Game Giveaway</t>
      </text>
    </comment>
    <comment ref="D42" authorId="1" shapeId="0" xr:uid="{2FD57EEE-C40C-4890-8891-327E29003606}">
      <text>
        <t>[Threaded comment]
Your version of Excel allows you to read this threaded comment; however, any edits to it will get removed if the file is opened in a newer version of Excel. Learn more: https://go.microsoft.com/fwlink/?linkid=870924
Comment:
    Voted to Reallocate Funds</t>
      </text>
    </comment>
  </commentList>
</comments>
</file>

<file path=xl/sharedStrings.xml><?xml version="1.0" encoding="utf-8"?>
<sst xmlns="http://schemas.openxmlformats.org/spreadsheetml/2006/main" count="108" uniqueCount="58">
  <si>
    <t>2021 - 2022 PTA Budget</t>
  </si>
  <si>
    <t>Proposed 2022 - 2023 PTA Budget</t>
  </si>
  <si>
    <t>Income</t>
  </si>
  <si>
    <t>2021-2022 Budget</t>
  </si>
  <si>
    <t>2021-2022 Actual</t>
  </si>
  <si>
    <t>2021-2022 Difference</t>
  </si>
  <si>
    <t>2022-2023 Budget</t>
  </si>
  <si>
    <t>2022-2032 Actual</t>
  </si>
  <si>
    <t>2022-2023 Difference</t>
  </si>
  <si>
    <t xml:space="preserve">Box Tops </t>
  </si>
  <si>
    <t>Community Dinner Nights Out</t>
  </si>
  <si>
    <t>Direct Donations</t>
  </si>
  <si>
    <t>Fun Run</t>
  </si>
  <si>
    <t>Interest Income</t>
  </si>
  <si>
    <t>Membership</t>
  </si>
  <si>
    <t>Membership 100 @ $10</t>
  </si>
  <si>
    <t>Mercury Gymnastics</t>
  </si>
  <si>
    <t>River Roll</t>
  </si>
  <si>
    <t>Spirit Wear Online Store</t>
  </si>
  <si>
    <t>Spirit Wear School Store</t>
  </si>
  <si>
    <t>Projected Income</t>
  </si>
  <si>
    <t>Expenses</t>
  </si>
  <si>
    <t>Operating Expenses</t>
  </si>
  <si>
    <t>Banking Fees</t>
  </si>
  <si>
    <t>Corresponding Secretary</t>
  </si>
  <si>
    <t>District Council Dues</t>
  </si>
  <si>
    <t xml:space="preserve">District Council Dues </t>
  </si>
  <si>
    <t>Historian</t>
  </si>
  <si>
    <t>Insurance</t>
  </si>
  <si>
    <t>Marketing</t>
  </si>
  <si>
    <t>Office Supplies</t>
  </si>
  <si>
    <t>State/National PTA Dues 100 @ $4.25</t>
  </si>
  <si>
    <t>Miscellaneous</t>
  </si>
  <si>
    <t>Projected Operating Expenses</t>
  </si>
  <si>
    <t>Program Expenses</t>
  </si>
  <si>
    <t>Class Party Supplies</t>
  </si>
  <si>
    <t xml:space="preserve">Cultural Arts </t>
  </si>
  <si>
    <t>End of Year Party (Carnival)</t>
  </si>
  <si>
    <t>Field Trips</t>
  </si>
  <si>
    <t>Gift to School</t>
  </si>
  <si>
    <t>Staff Support</t>
  </si>
  <si>
    <t>School Supply Closet</t>
  </si>
  <si>
    <t>Homecoming Parade</t>
  </si>
  <si>
    <t>Hospitality</t>
  </si>
  <si>
    <t>Staff Appreciation</t>
  </si>
  <si>
    <t>Staff Birthdays</t>
  </si>
  <si>
    <t>Staff Retirements</t>
  </si>
  <si>
    <t>Spirit Cart</t>
  </si>
  <si>
    <t>5th Grade Celebration</t>
  </si>
  <si>
    <t xml:space="preserve">School Spirit Store </t>
  </si>
  <si>
    <t>Non-apparel</t>
  </si>
  <si>
    <t>Apparel</t>
  </si>
  <si>
    <t>Projected Program Expense</t>
  </si>
  <si>
    <t>2022-2023 Total Actual</t>
  </si>
  <si>
    <t>Actual Income</t>
  </si>
  <si>
    <t>Hospitality (&lt;15%)</t>
  </si>
  <si>
    <t>Miscellaneous Staff Appreciation</t>
  </si>
  <si>
    <t>Staff Appreciation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</si>
</sst>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A3A5"/>
        <bgColor indexed="64"/>
      </patternFill>
    </fill>
    <fill>
      <patternFill patternType="solid">
        <fgColor indexed="10"/>
        <bgColor auto="1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12" xfId="0" applyFont="1" applyBorder="1"/>
    <xf numFmtId="49" fontId="5" fillId="3" borderId="13" xfId="0" quotePrefix="1" applyNumberFormat="1" applyFont="1" applyFill="1" applyBorder="1" applyAlignment="1">
      <alignment horizontal="center"/>
    </xf>
    <xf numFmtId="49" fontId="5" fillId="3" borderId="14" xfId="0" applyNumberFormat="1" applyFont="1" applyFill="1" applyBorder="1" applyAlignment="1">
      <alignment horizontal="center"/>
    </xf>
    <xf numFmtId="49" fontId="0" fillId="0" borderId="12" xfId="0" applyNumberFormat="1" applyBorder="1"/>
    <xf numFmtId="44" fontId="0" fillId="0" borderId="13" xfId="1" applyFont="1" applyFill="1" applyBorder="1" applyAlignment="1"/>
    <xf numFmtId="44" fontId="0" fillId="0" borderId="14" xfId="1" applyFont="1" applyFill="1" applyBorder="1" applyAlignment="1"/>
    <xf numFmtId="44" fontId="7" fillId="0" borderId="14" xfId="1" applyFont="1" applyFill="1" applyBorder="1" applyAlignment="1"/>
    <xf numFmtId="44" fontId="8" fillId="0" borderId="14" xfId="1" applyFont="1" applyFill="1" applyBorder="1" applyAlignment="1"/>
    <xf numFmtId="44" fontId="6" fillId="0" borderId="14" xfId="1" applyFont="1" applyFill="1" applyBorder="1" applyAlignment="1"/>
    <xf numFmtId="44" fontId="4" fillId="0" borderId="13" xfId="1" applyFont="1" applyFill="1" applyBorder="1" applyAlignment="1"/>
    <xf numFmtId="44" fontId="4" fillId="0" borderId="14" xfId="1" applyFont="1" applyFill="1" applyBorder="1" applyAlignment="1"/>
    <xf numFmtId="0" fontId="0" fillId="0" borderId="12" xfId="0" applyBorder="1"/>
    <xf numFmtId="49" fontId="5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6" fillId="0" borderId="12" xfId="0" applyNumberFormat="1" applyFont="1" applyBorder="1"/>
    <xf numFmtId="49" fontId="4" fillId="4" borderId="12" xfId="0" applyNumberFormat="1" applyFont="1" applyFill="1" applyBorder="1" applyAlignment="1">
      <alignment horizontal="left"/>
    </xf>
    <xf numFmtId="44" fontId="4" fillId="4" borderId="13" xfId="1" applyFont="1" applyFill="1" applyBorder="1" applyAlignment="1"/>
    <xf numFmtId="44" fontId="4" fillId="4" borderId="14" xfId="1" applyFont="1" applyFill="1" applyBorder="1" applyAlignment="1"/>
    <xf numFmtId="49" fontId="0" fillId="0" borderId="13" xfId="0" applyNumberFormat="1" applyBorder="1"/>
    <xf numFmtId="49" fontId="0" fillId="0" borderId="12" xfId="0" applyNumberFormat="1" applyBorder="1" applyAlignment="1">
      <alignment horizontal="right"/>
    </xf>
    <xf numFmtId="49" fontId="4" fillId="4" borderId="12" xfId="0" applyNumberFormat="1" applyFont="1" applyFill="1" applyBorder="1" applyAlignment="1">
      <alignment horizontal="right"/>
    </xf>
    <xf numFmtId="49" fontId="5" fillId="4" borderId="9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44" fontId="10" fillId="0" borderId="10" xfId="1" applyFont="1" applyBorder="1" applyAlignment="1">
      <alignment horizontal="center"/>
    </xf>
    <xf numFmtId="44" fontId="11" fillId="0" borderId="19" xfId="1" applyFont="1" applyFill="1" applyBorder="1" applyAlignment="1">
      <alignment horizontal="center"/>
    </xf>
    <xf numFmtId="49" fontId="4" fillId="4" borderId="20" xfId="0" applyNumberFormat="1" applyFont="1" applyFill="1" applyBorder="1" applyAlignment="1">
      <alignment horizontal="right"/>
    </xf>
    <xf numFmtId="44" fontId="4" fillId="4" borderId="21" xfId="1" applyFont="1" applyFill="1" applyBorder="1" applyAlignment="1"/>
    <xf numFmtId="44" fontId="4" fillId="4" borderId="22" xfId="1" applyFont="1" applyFill="1" applyBorder="1" applyAlignment="1"/>
    <xf numFmtId="49" fontId="0" fillId="0" borderId="15" xfId="0" applyNumberFormat="1" applyBorder="1" applyAlignment="1">
      <alignment horizontal="right"/>
    </xf>
    <xf numFmtId="44" fontId="0" fillId="0" borderId="16" xfId="1" applyFont="1" applyFill="1" applyBorder="1" applyAlignment="1"/>
    <xf numFmtId="44" fontId="8" fillId="0" borderId="17" xfId="1" applyFont="1" applyFill="1" applyBorder="1" applyAlignment="1"/>
    <xf numFmtId="49" fontId="5" fillId="3" borderId="6" xfId="0" quotePrefix="1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4" fontId="11" fillId="0" borderId="25" xfId="1" applyFont="1" applyFill="1" applyBorder="1" applyAlignment="1"/>
    <xf numFmtId="44" fontId="11" fillId="0" borderId="26" xfId="1" applyFont="1" applyFill="1" applyBorder="1" applyAlignment="1"/>
    <xf numFmtId="49" fontId="9" fillId="5" borderId="9" xfId="0" applyNumberFormat="1" applyFont="1" applyFill="1" applyBorder="1"/>
    <xf numFmtId="49" fontId="9" fillId="5" borderId="23" xfId="0" applyNumberFormat="1" applyFont="1" applyFill="1" applyBorder="1"/>
    <xf numFmtId="44" fontId="10" fillId="0" borderId="24" xfId="1" applyFont="1" applyBorder="1" applyAlignment="1"/>
    <xf numFmtId="44" fontId="10" fillId="0" borderId="11" xfId="1" applyFont="1" applyBorder="1" applyAlignment="1"/>
    <xf numFmtId="49" fontId="5" fillId="3" borderId="9" xfId="0" quotePrefix="1" applyNumberFormat="1" applyFont="1" applyFill="1" applyBorder="1" applyAlignment="1">
      <alignment vertical="center"/>
    </xf>
    <xf numFmtId="49" fontId="5" fillId="3" borderId="10" xfId="0" quotePrefix="1" applyNumberFormat="1" applyFont="1" applyFill="1" applyBorder="1" applyAlignment="1">
      <alignment vertical="center"/>
    </xf>
    <xf numFmtId="49" fontId="5" fillId="3" borderId="11" xfId="0" quotePrefix="1" applyNumberFormat="1" applyFont="1" applyFill="1" applyBorder="1" applyAlignment="1">
      <alignment vertical="center"/>
    </xf>
    <xf numFmtId="0" fontId="0" fillId="0" borderId="27" xfId="0" applyBorder="1"/>
    <xf numFmtId="49" fontId="4" fillId="4" borderId="15" xfId="0" applyNumberFormat="1" applyFont="1" applyFill="1" applyBorder="1" applyAlignment="1">
      <alignment horizontal="right"/>
    </xf>
    <xf numFmtId="44" fontId="4" fillId="4" borderId="16" xfId="1" applyFont="1" applyFill="1" applyBorder="1" applyAlignment="1"/>
    <xf numFmtId="0" fontId="0" fillId="0" borderId="28" xfId="0" applyBorder="1"/>
    <xf numFmtId="0" fontId="0" fillId="0" borderId="29" xfId="0" applyBorder="1"/>
    <xf numFmtId="49" fontId="4" fillId="0" borderId="12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right"/>
    </xf>
    <xf numFmtId="44" fontId="4" fillId="0" borderId="10" xfId="1" applyFont="1" applyFill="1" applyBorder="1" applyAlignment="1"/>
    <xf numFmtId="49" fontId="2" fillId="6" borderId="4" xfId="0" applyNumberFormat="1" applyFont="1" applyFill="1" applyBorder="1" applyAlignment="1">
      <alignment horizontal="center" vertical="center"/>
    </xf>
    <xf numFmtId="49" fontId="2" fillId="6" borderId="8" xfId="0" applyNumberFormat="1" applyFont="1" applyFill="1" applyBorder="1" applyAlignment="1">
      <alignment horizontal="center" vertical="center"/>
    </xf>
    <xf numFmtId="49" fontId="2" fillId="6" borderId="18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5" fillId="4" borderId="9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A3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elly Lange" id="{FF2BBDCD-CA24-454B-A35C-8A453B2798C1}" userId="S::klange@CBANKCO.COM::20502e0e-783a-4a76-845b-6c5d23d751b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0" dT="2022-07-28T15:36:58.45" personId="{FF2BBDCD-CA24-454B-A35C-8A453B2798C1}" id="{A4354AED-AD55-4BFE-B8CD-582CD02B37C8}">
    <text>Voted to Reallocate - Sept. 21 - Board Game Giveaway</text>
  </threadedComment>
  <threadedComment ref="D42" dT="2022-07-28T15:37:31.38" personId="{FF2BBDCD-CA24-454B-A35C-8A453B2798C1}" id="{2FD57EEE-C40C-4890-8891-327E29003606}">
    <text>Voted to Reallocate Funds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420C5-B18C-4A12-B241-399E4CB4E97B}">
  <dimension ref="A1:I58"/>
  <sheetViews>
    <sheetView tabSelected="1" zoomScale="80" zoomScaleNormal="80" workbookViewId="0">
      <selection activeCell="L26" sqref="L26"/>
    </sheetView>
  </sheetViews>
  <sheetFormatPr defaultRowHeight="15" x14ac:dyDescent="0.25"/>
  <cols>
    <col min="1" max="1" width="33" customWidth="1"/>
    <col min="2" max="4" width="25.5703125" customWidth="1"/>
    <col min="5" max="5" width="1.5703125" customWidth="1"/>
    <col min="6" max="6" width="33" customWidth="1"/>
    <col min="7" max="7" width="25.5703125" customWidth="1"/>
    <col min="8" max="9" width="25.5703125" hidden="1" customWidth="1"/>
  </cols>
  <sheetData>
    <row r="1" spans="1:9" ht="23.25" customHeight="1" x14ac:dyDescent="0.25">
      <c r="A1" s="58" t="s">
        <v>0</v>
      </c>
      <c r="B1" s="59"/>
      <c r="C1" s="59"/>
      <c r="D1" s="60"/>
      <c r="E1" s="55"/>
      <c r="F1" s="64" t="s">
        <v>1</v>
      </c>
      <c r="G1" s="65"/>
      <c r="H1" s="65"/>
      <c r="I1" s="66"/>
    </row>
    <row r="2" spans="1:9" ht="23.25" customHeight="1" x14ac:dyDescent="0.25">
      <c r="A2" s="61"/>
      <c r="B2" s="62"/>
      <c r="C2" s="62"/>
      <c r="D2" s="63"/>
      <c r="E2" s="56"/>
      <c r="F2" s="67"/>
      <c r="G2" s="68"/>
      <c r="H2" s="68"/>
      <c r="I2" s="69"/>
    </row>
    <row r="3" spans="1:9" ht="21" x14ac:dyDescent="0.35">
      <c r="A3" s="70" t="s">
        <v>2</v>
      </c>
      <c r="B3" s="71"/>
      <c r="C3" s="71"/>
      <c r="D3" s="72"/>
      <c r="E3" s="56"/>
      <c r="F3" s="73" t="s">
        <v>2</v>
      </c>
      <c r="G3" s="74"/>
      <c r="H3" s="74"/>
      <c r="I3" s="75"/>
    </row>
    <row r="4" spans="1:9" ht="18.75" x14ac:dyDescent="0.3">
      <c r="A4" s="1"/>
      <c r="B4" s="2" t="s">
        <v>3</v>
      </c>
      <c r="C4" s="2" t="s">
        <v>4</v>
      </c>
      <c r="D4" s="3" t="s">
        <v>5</v>
      </c>
      <c r="E4" s="56"/>
      <c r="F4" s="1"/>
      <c r="G4" s="2" t="s">
        <v>6</v>
      </c>
      <c r="H4" s="2" t="s">
        <v>7</v>
      </c>
      <c r="I4" s="3" t="s">
        <v>8</v>
      </c>
    </row>
    <row r="5" spans="1:9" x14ac:dyDescent="0.25">
      <c r="A5" s="4" t="s">
        <v>9</v>
      </c>
      <c r="B5" s="5">
        <v>100</v>
      </c>
      <c r="C5" s="5">
        <v>49.2</v>
      </c>
      <c r="D5" s="7">
        <f t="shared" ref="D5:D14" si="0">0-B5+C5</f>
        <v>-50.8</v>
      </c>
      <c r="E5" s="56"/>
      <c r="F5" s="4" t="s">
        <v>9</v>
      </c>
      <c r="G5" s="5">
        <v>50</v>
      </c>
      <c r="H5" s="5"/>
      <c r="I5" s="7"/>
    </row>
    <row r="6" spans="1:9" x14ac:dyDescent="0.25">
      <c r="A6" s="4" t="s">
        <v>10</v>
      </c>
      <c r="B6" s="5">
        <v>1000</v>
      </c>
      <c r="C6" s="5">
        <v>1147.75</v>
      </c>
      <c r="D6" s="8">
        <f t="shared" si="0"/>
        <v>147.75</v>
      </c>
      <c r="E6" s="56"/>
      <c r="F6" s="4" t="s">
        <v>10</v>
      </c>
      <c r="G6" s="5">
        <v>1100</v>
      </c>
      <c r="H6" s="5"/>
      <c r="I6" s="8"/>
    </row>
    <row r="7" spans="1:9" x14ac:dyDescent="0.25">
      <c r="A7" s="4" t="s">
        <v>11</v>
      </c>
      <c r="B7" s="5">
        <v>500</v>
      </c>
      <c r="C7" s="5">
        <v>216.98</v>
      </c>
      <c r="D7" s="7">
        <f t="shared" si="0"/>
        <v>-283.02</v>
      </c>
      <c r="E7" s="56"/>
      <c r="F7" s="4" t="s">
        <v>11</v>
      </c>
      <c r="G7" s="5">
        <v>200</v>
      </c>
      <c r="H7" s="5"/>
      <c r="I7" s="7"/>
    </row>
    <row r="8" spans="1:9" x14ac:dyDescent="0.25">
      <c r="A8" s="4" t="s">
        <v>12</v>
      </c>
      <c r="B8" s="5">
        <v>25000</v>
      </c>
      <c r="C8" s="5">
        <v>24466.7</v>
      </c>
      <c r="D8" s="7">
        <f t="shared" si="0"/>
        <v>-533.29999999999927</v>
      </c>
      <c r="E8" s="56"/>
      <c r="F8" s="4" t="s">
        <v>12</v>
      </c>
      <c r="G8" s="5">
        <f>0+24000</f>
        <v>24000</v>
      </c>
      <c r="H8" s="5"/>
      <c r="I8" s="7"/>
    </row>
    <row r="9" spans="1:9" x14ac:dyDescent="0.25">
      <c r="A9" s="4" t="s">
        <v>13</v>
      </c>
      <c r="B9" s="5">
        <v>5</v>
      </c>
      <c r="C9" s="5">
        <v>6.39</v>
      </c>
      <c r="D9" s="8">
        <f t="shared" si="0"/>
        <v>1.3899999999999997</v>
      </c>
      <c r="E9" s="56"/>
      <c r="F9" s="4" t="s">
        <v>13</v>
      </c>
      <c r="G9" s="5">
        <v>5</v>
      </c>
      <c r="H9" s="5"/>
      <c r="I9" s="8"/>
    </row>
    <row r="10" spans="1:9" x14ac:dyDescent="0.25">
      <c r="A10" s="4" t="s">
        <v>14</v>
      </c>
      <c r="B10" s="5">
        <v>800</v>
      </c>
      <c r="C10" s="5">
        <v>1007.87</v>
      </c>
      <c r="D10" s="8">
        <f t="shared" si="0"/>
        <v>207.87</v>
      </c>
      <c r="E10" s="56"/>
      <c r="F10" s="4" t="s">
        <v>15</v>
      </c>
      <c r="G10" s="5">
        <f>100*10</f>
        <v>1000</v>
      </c>
      <c r="H10" s="5"/>
      <c r="I10" s="8"/>
    </row>
    <row r="11" spans="1:9" x14ac:dyDescent="0.25">
      <c r="A11" s="4" t="s">
        <v>16</v>
      </c>
      <c r="B11" s="5">
        <v>0</v>
      </c>
      <c r="C11" s="5">
        <v>0</v>
      </c>
      <c r="D11" s="9">
        <f t="shared" si="0"/>
        <v>0</v>
      </c>
      <c r="E11" s="56"/>
      <c r="F11" s="4" t="s">
        <v>16</v>
      </c>
      <c r="G11" s="5">
        <v>0</v>
      </c>
      <c r="H11" s="5"/>
      <c r="I11" s="9"/>
    </row>
    <row r="12" spans="1:9" x14ac:dyDescent="0.25">
      <c r="A12" s="4" t="s">
        <v>17</v>
      </c>
      <c r="B12" s="5">
        <v>0</v>
      </c>
      <c r="C12" s="5">
        <v>0</v>
      </c>
      <c r="D12" s="9">
        <f t="shared" si="0"/>
        <v>0</v>
      </c>
      <c r="E12" s="56"/>
      <c r="F12" s="4" t="s">
        <v>17</v>
      </c>
      <c r="G12" s="5">
        <v>0</v>
      </c>
      <c r="H12" s="5"/>
      <c r="I12" s="9"/>
    </row>
    <row r="13" spans="1:9" x14ac:dyDescent="0.25">
      <c r="A13" s="4" t="s">
        <v>18</v>
      </c>
      <c r="B13" s="5">
        <v>150</v>
      </c>
      <c r="C13" s="5">
        <v>214</v>
      </c>
      <c r="D13" s="8">
        <f t="shared" si="0"/>
        <v>64</v>
      </c>
      <c r="E13" s="56"/>
      <c r="F13" s="4" t="s">
        <v>18</v>
      </c>
      <c r="G13" s="5"/>
      <c r="H13" s="5"/>
      <c r="I13" s="8"/>
    </row>
    <row r="14" spans="1:9" x14ac:dyDescent="0.25">
      <c r="A14" s="4" t="s">
        <v>19</v>
      </c>
      <c r="B14" s="5">
        <v>140</v>
      </c>
      <c r="C14" s="5">
        <v>1182.23</v>
      </c>
      <c r="D14" s="8">
        <f t="shared" si="0"/>
        <v>1042.23</v>
      </c>
      <c r="E14" s="56"/>
      <c r="F14" s="4" t="s">
        <v>19</v>
      </c>
      <c r="G14" s="5">
        <f>0+900</f>
        <v>900</v>
      </c>
      <c r="H14" s="5"/>
      <c r="I14" s="8"/>
    </row>
    <row r="15" spans="1:9" x14ac:dyDescent="0.25">
      <c r="A15" s="22"/>
      <c r="B15" s="18"/>
      <c r="C15" s="18"/>
      <c r="D15" s="19"/>
      <c r="E15" s="56"/>
      <c r="F15" s="22" t="s">
        <v>20</v>
      </c>
      <c r="G15" s="18">
        <f>SUM(G4:G14)</f>
        <v>27255</v>
      </c>
      <c r="H15" s="10"/>
      <c r="I15" s="11"/>
    </row>
    <row r="16" spans="1:9" x14ac:dyDescent="0.25">
      <c r="A16" s="52"/>
      <c r="B16" s="10"/>
      <c r="C16" s="10"/>
      <c r="D16" s="11"/>
      <c r="E16" s="56"/>
      <c r="F16" s="53"/>
      <c r="G16" s="54"/>
      <c r="H16" s="10"/>
      <c r="I16" s="11"/>
    </row>
    <row r="17" spans="1:9" ht="18.75" x14ac:dyDescent="0.25">
      <c r="A17" s="76" t="s">
        <v>21</v>
      </c>
      <c r="B17" s="77"/>
      <c r="C17" s="77"/>
      <c r="D17" s="78"/>
      <c r="E17" s="56"/>
      <c r="F17" s="23" t="s">
        <v>21</v>
      </c>
      <c r="G17" s="24"/>
      <c r="H17" s="10"/>
      <c r="I17" s="11"/>
    </row>
    <row r="18" spans="1:9" ht="18.75" x14ac:dyDescent="0.3">
      <c r="A18" s="12"/>
      <c r="B18" s="2" t="s">
        <v>3</v>
      </c>
      <c r="C18" s="2" t="s">
        <v>4</v>
      </c>
      <c r="D18" s="3" t="s">
        <v>5</v>
      </c>
      <c r="E18" s="56"/>
      <c r="F18" s="12"/>
      <c r="G18" s="2" t="s">
        <v>6</v>
      </c>
      <c r="H18" s="24"/>
      <c r="I18" s="25"/>
    </row>
    <row r="19" spans="1:9" ht="18.75" x14ac:dyDescent="0.3">
      <c r="A19" s="13" t="s">
        <v>22</v>
      </c>
      <c r="B19" s="14"/>
      <c r="C19" s="14"/>
      <c r="D19" s="15"/>
      <c r="E19" s="56"/>
      <c r="F19" s="35" t="s">
        <v>22</v>
      </c>
      <c r="G19" s="36"/>
      <c r="H19" s="2" t="s">
        <v>7</v>
      </c>
      <c r="I19" s="3" t="s">
        <v>8</v>
      </c>
    </row>
    <row r="20" spans="1:9" ht="18.75" x14ac:dyDescent="0.25">
      <c r="A20" s="4" t="s">
        <v>23</v>
      </c>
      <c r="B20" s="5">
        <v>-50</v>
      </c>
      <c r="C20" s="5">
        <v>15</v>
      </c>
      <c r="D20" s="8">
        <f t="shared" ref="D20:D29" si="1">B20+C20</f>
        <v>-35</v>
      </c>
      <c r="E20" s="56"/>
      <c r="F20" s="4" t="s">
        <v>23</v>
      </c>
      <c r="G20" s="5">
        <f>0-20</f>
        <v>-20</v>
      </c>
      <c r="H20" s="36"/>
      <c r="I20" s="37"/>
    </row>
    <row r="21" spans="1:9" x14ac:dyDescent="0.25">
      <c r="A21" s="4" t="s">
        <v>24</v>
      </c>
      <c r="B21" s="5">
        <v>-25</v>
      </c>
      <c r="C21" s="5">
        <v>0</v>
      </c>
      <c r="D21" s="8">
        <f t="shared" si="1"/>
        <v>-25</v>
      </c>
      <c r="E21" s="56"/>
      <c r="F21" s="4" t="s">
        <v>24</v>
      </c>
      <c r="G21" s="5">
        <v>-25</v>
      </c>
      <c r="H21" s="5"/>
      <c r="I21" s="8"/>
    </row>
    <row r="22" spans="1:9" x14ac:dyDescent="0.25">
      <c r="A22" s="4" t="s">
        <v>25</v>
      </c>
      <c r="B22" s="5">
        <v>-175</v>
      </c>
      <c r="C22" s="5">
        <v>50</v>
      </c>
      <c r="D22" s="8">
        <f t="shared" si="1"/>
        <v>-125</v>
      </c>
      <c r="E22" s="56"/>
      <c r="F22" s="4" t="s">
        <v>26</v>
      </c>
      <c r="G22" s="5">
        <v>-175</v>
      </c>
      <c r="H22" s="5"/>
      <c r="I22" s="8"/>
    </row>
    <row r="23" spans="1:9" x14ac:dyDescent="0.25">
      <c r="A23" s="4" t="s">
        <v>27</v>
      </c>
      <c r="B23" s="5">
        <v>-25</v>
      </c>
      <c r="C23" s="5">
        <v>0</v>
      </c>
      <c r="D23" s="8">
        <f t="shared" si="1"/>
        <v>-25</v>
      </c>
      <c r="E23" s="56"/>
      <c r="F23" s="4" t="s">
        <v>27</v>
      </c>
      <c r="G23" s="5">
        <v>-25</v>
      </c>
      <c r="H23" s="5"/>
      <c r="I23" s="8"/>
    </row>
    <row r="24" spans="1:9" x14ac:dyDescent="0.25">
      <c r="A24" s="4" t="s">
        <v>28</v>
      </c>
      <c r="B24" s="5">
        <v>-80</v>
      </c>
      <c r="C24" s="5">
        <v>215</v>
      </c>
      <c r="D24" s="7">
        <f t="shared" si="1"/>
        <v>135</v>
      </c>
      <c r="E24" s="56"/>
      <c r="F24" s="4" t="s">
        <v>28</v>
      </c>
      <c r="G24" s="5">
        <f>0-150</f>
        <v>-150</v>
      </c>
      <c r="H24" s="5"/>
      <c r="I24" s="8"/>
    </row>
    <row r="25" spans="1:9" x14ac:dyDescent="0.25">
      <c r="A25" s="4" t="s">
        <v>29</v>
      </c>
      <c r="B25" s="5">
        <v>-100</v>
      </c>
      <c r="C25" s="5">
        <v>66.930000000000007</v>
      </c>
      <c r="D25" s="8">
        <f t="shared" si="1"/>
        <v>-33.069999999999993</v>
      </c>
      <c r="E25" s="56"/>
      <c r="F25" s="4" t="s">
        <v>29</v>
      </c>
      <c r="G25" s="5">
        <f>0-75</f>
        <v>-75</v>
      </c>
      <c r="H25" s="5"/>
      <c r="I25" s="7"/>
    </row>
    <row r="26" spans="1:9" x14ac:dyDescent="0.25">
      <c r="A26" s="4" t="s">
        <v>14</v>
      </c>
      <c r="B26" s="5">
        <v>-50</v>
      </c>
      <c r="C26" s="5">
        <v>0</v>
      </c>
      <c r="D26" s="8">
        <f t="shared" si="1"/>
        <v>-50</v>
      </c>
      <c r="E26" s="56"/>
      <c r="F26" s="4" t="s">
        <v>14</v>
      </c>
      <c r="G26" s="5">
        <f>0-50</f>
        <v>-50</v>
      </c>
      <c r="H26" s="5"/>
      <c r="I26" s="8"/>
    </row>
    <row r="27" spans="1:9" x14ac:dyDescent="0.25">
      <c r="A27" s="4" t="s">
        <v>30</v>
      </c>
      <c r="B27" s="5">
        <v>-10</v>
      </c>
      <c r="C27" s="5">
        <v>0</v>
      </c>
      <c r="D27" s="8">
        <f t="shared" si="1"/>
        <v>-10</v>
      </c>
      <c r="E27" s="56"/>
      <c r="F27" s="4" t="s">
        <v>30</v>
      </c>
      <c r="G27" s="5">
        <v>-10</v>
      </c>
      <c r="H27" s="5"/>
      <c r="I27" s="8"/>
    </row>
    <row r="28" spans="1:9" x14ac:dyDescent="0.25">
      <c r="A28" s="16" t="s">
        <v>31</v>
      </c>
      <c r="B28" s="5">
        <v>-425</v>
      </c>
      <c r="C28" s="5">
        <v>365.5</v>
      </c>
      <c r="D28" s="8">
        <f t="shared" si="1"/>
        <v>-59.5</v>
      </c>
      <c r="E28" s="56"/>
      <c r="F28" s="16" t="s">
        <v>31</v>
      </c>
      <c r="G28" s="5">
        <v>-425</v>
      </c>
      <c r="H28" s="5"/>
      <c r="I28" s="8"/>
    </row>
    <row r="29" spans="1:9" x14ac:dyDescent="0.25">
      <c r="A29" s="16" t="s">
        <v>32</v>
      </c>
      <c r="B29" s="5">
        <f>0-100</f>
        <v>-100</v>
      </c>
      <c r="C29" s="5">
        <v>38.1</v>
      </c>
      <c r="D29" s="8">
        <f t="shared" si="1"/>
        <v>-61.9</v>
      </c>
      <c r="E29" s="56"/>
      <c r="F29" s="16" t="s">
        <v>32</v>
      </c>
      <c r="G29" s="5">
        <v>0</v>
      </c>
      <c r="H29" s="5"/>
      <c r="I29" s="8"/>
    </row>
    <row r="30" spans="1:9" x14ac:dyDescent="0.25">
      <c r="A30" s="17"/>
      <c r="B30" s="18"/>
      <c r="C30" s="18"/>
      <c r="D30" s="19"/>
      <c r="E30" s="56"/>
      <c r="F30" s="17" t="s">
        <v>33</v>
      </c>
      <c r="G30" s="18">
        <f>SUM(G20:G29)</f>
        <v>-955</v>
      </c>
      <c r="H30" s="5"/>
      <c r="I30" s="8"/>
    </row>
    <row r="31" spans="1:9" ht="18.75" x14ac:dyDescent="0.25">
      <c r="A31" s="13" t="s">
        <v>34</v>
      </c>
      <c r="B31" s="14"/>
      <c r="C31" s="14"/>
      <c r="D31" s="15"/>
      <c r="E31" s="56"/>
      <c r="F31" s="35" t="s">
        <v>34</v>
      </c>
      <c r="G31" s="36"/>
      <c r="H31" s="18"/>
      <c r="I31" s="19"/>
    </row>
    <row r="32" spans="1:9" ht="18.75" x14ac:dyDescent="0.25">
      <c r="A32" s="4" t="s">
        <v>35</v>
      </c>
      <c r="B32" s="5">
        <v>-1000</v>
      </c>
      <c r="C32" s="5">
        <v>1507.32</v>
      </c>
      <c r="D32" s="7">
        <f>B32+C32</f>
        <v>507.31999999999994</v>
      </c>
      <c r="E32" s="56"/>
      <c r="F32" s="4" t="s">
        <v>35</v>
      </c>
      <c r="G32" s="5">
        <f>0-975</f>
        <v>-975</v>
      </c>
      <c r="H32" s="36"/>
      <c r="I32" s="37"/>
    </row>
    <row r="33" spans="1:9" x14ac:dyDescent="0.25">
      <c r="A33" s="4" t="s">
        <v>36</v>
      </c>
      <c r="B33" s="5">
        <v>-3000</v>
      </c>
      <c r="C33" s="5">
        <v>1976.33</v>
      </c>
      <c r="D33" s="8">
        <f>B33+C33</f>
        <v>-1023.6700000000001</v>
      </c>
      <c r="E33" s="56"/>
      <c r="F33" s="4" t="s">
        <v>36</v>
      </c>
      <c r="G33" s="5">
        <f>0-2575</f>
        <v>-2575</v>
      </c>
      <c r="H33" s="5"/>
      <c r="I33" s="7"/>
    </row>
    <row r="34" spans="1:9" x14ac:dyDescent="0.25">
      <c r="A34" s="4" t="s">
        <v>37</v>
      </c>
      <c r="B34" s="5">
        <v>-1500</v>
      </c>
      <c r="C34" s="5">
        <f xml:space="preserve"> 2109.33-25+227.34</f>
        <v>2311.67</v>
      </c>
      <c r="D34" s="7">
        <f t="shared" ref="D34:D36" si="2">B34+C34</f>
        <v>811.67000000000007</v>
      </c>
      <c r="E34" s="56"/>
      <c r="F34" s="4" t="s">
        <v>37</v>
      </c>
      <c r="G34" s="5">
        <f>0-2000</f>
        <v>-2000</v>
      </c>
      <c r="H34" s="5"/>
      <c r="I34" s="8"/>
    </row>
    <row r="35" spans="1:9" x14ac:dyDescent="0.25">
      <c r="A35" s="4" t="s">
        <v>38</v>
      </c>
      <c r="B35" s="5">
        <v>-2500</v>
      </c>
      <c r="C35" s="5">
        <v>0</v>
      </c>
      <c r="D35" s="8">
        <f t="shared" si="2"/>
        <v>-2500</v>
      </c>
      <c r="E35" s="56"/>
      <c r="F35" s="4" t="s">
        <v>38</v>
      </c>
      <c r="G35" s="5">
        <v>-2500</v>
      </c>
      <c r="H35" s="5"/>
      <c r="I35" s="7"/>
    </row>
    <row r="36" spans="1:9" x14ac:dyDescent="0.25">
      <c r="A36" s="4" t="s">
        <v>12</v>
      </c>
      <c r="B36" s="5">
        <f>0-13450</f>
        <v>-13450</v>
      </c>
      <c r="C36" s="5">
        <v>13242.03</v>
      </c>
      <c r="D36" s="8">
        <f t="shared" si="2"/>
        <v>-207.96999999999935</v>
      </c>
      <c r="E36" s="56"/>
      <c r="F36" s="4" t="s">
        <v>12</v>
      </c>
      <c r="G36" s="5">
        <f>0-13000</f>
        <v>-13000</v>
      </c>
      <c r="H36" s="5"/>
      <c r="I36" s="8"/>
    </row>
    <row r="37" spans="1:9" x14ac:dyDescent="0.25">
      <c r="A37" s="4" t="s">
        <v>39</v>
      </c>
      <c r="B37" s="5">
        <f>0-1500</f>
        <v>-1500</v>
      </c>
      <c r="C37" s="5">
        <v>2740</v>
      </c>
      <c r="D37" s="7">
        <f t="shared" ref="D37:D38" si="3">B37+C37</f>
        <v>1240</v>
      </c>
      <c r="E37" s="56"/>
      <c r="F37" s="4" t="s">
        <v>39</v>
      </c>
      <c r="G37" s="5">
        <f>0-1000</f>
        <v>-1000</v>
      </c>
      <c r="H37" s="5"/>
      <c r="I37" s="8"/>
    </row>
    <row r="38" spans="1:9" x14ac:dyDescent="0.25">
      <c r="A38" s="4" t="s">
        <v>40</v>
      </c>
      <c r="B38" s="5">
        <f>0-2250</f>
        <v>-2250</v>
      </c>
      <c r="C38" s="5">
        <v>824.5</v>
      </c>
      <c r="D38" s="8">
        <f t="shared" si="3"/>
        <v>-1425.5</v>
      </c>
      <c r="E38" s="56"/>
      <c r="F38" s="4" t="s">
        <v>40</v>
      </c>
      <c r="G38" s="5">
        <f>0-1300</f>
        <v>-1300</v>
      </c>
      <c r="H38" s="5"/>
      <c r="I38" s="7"/>
    </row>
    <row r="39" spans="1:9" x14ac:dyDescent="0.25">
      <c r="A39" s="4" t="s">
        <v>41</v>
      </c>
      <c r="B39" s="5">
        <f>0-500</f>
        <v>-500</v>
      </c>
      <c r="C39" s="5">
        <v>333.52</v>
      </c>
      <c r="D39" s="8">
        <f>B39+C39</f>
        <v>-166.48000000000002</v>
      </c>
      <c r="E39" s="56"/>
      <c r="F39" s="4" t="s">
        <v>41</v>
      </c>
      <c r="G39" s="5">
        <f>0-125</f>
        <v>-125</v>
      </c>
      <c r="H39" s="5"/>
      <c r="I39" s="8"/>
    </row>
    <row r="40" spans="1:9" x14ac:dyDescent="0.25">
      <c r="A40" s="4" t="s">
        <v>42</v>
      </c>
      <c r="B40" s="5">
        <v>-100</v>
      </c>
      <c r="C40" s="5">
        <v>97.97</v>
      </c>
      <c r="D40" s="8">
        <f t="shared" ref="D40:D42" si="4">B40+C40</f>
        <v>-2.0300000000000011</v>
      </c>
      <c r="E40" s="56"/>
      <c r="F40" s="4" t="s">
        <v>42</v>
      </c>
      <c r="G40" s="5">
        <f>0-15</f>
        <v>-15</v>
      </c>
      <c r="H40" s="5"/>
      <c r="I40" s="8"/>
    </row>
    <row r="41" spans="1:9" x14ac:dyDescent="0.25">
      <c r="A41" s="4" t="s">
        <v>43</v>
      </c>
      <c r="B41" s="20"/>
      <c r="C41" s="20"/>
      <c r="D41" s="6">
        <f t="shared" si="4"/>
        <v>0</v>
      </c>
      <c r="E41" s="56"/>
      <c r="F41" s="4" t="s">
        <v>55</v>
      </c>
      <c r="G41" s="20"/>
      <c r="H41" s="5"/>
      <c r="I41" s="8"/>
    </row>
    <row r="42" spans="1:9" x14ac:dyDescent="0.25">
      <c r="A42" s="21" t="s">
        <v>44</v>
      </c>
      <c r="B42" s="5">
        <v>-500</v>
      </c>
      <c r="C42" s="5">
        <v>1596.76</v>
      </c>
      <c r="D42" s="7">
        <f t="shared" si="4"/>
        <v>1096.76</v>
      </c>
      <c r="E42" s="56"/>
      <c r="F42" s="21" t="s">
        <v>56</v>
      </c>
      <c r="G42" s="5">
        <f>0-500</f>
        <v>-500</v>
      </c>
      <c r="H42" s="20"/>
      <c r="I42" s="6"/>
    </row>
    <row r="43" spans="1:9" x14ac:dyDescent="0.25">
      <c r="A43" s="21" t="s">
        <v>45</v>
      </c>
      <c r="B43" s="5">
        <v>-450</v>
      </c>
      <c r="C43" s="5">
        <v>265.94</v>
      </c>
      <c r="D43" s="8">
        <f>B43+C43</f>
        <v>-184.06</v>
      </c>
      <c r="E43" s="56"/>
      <c r="F43" s="21" t="s">
        <v>57</v>
      </c>
      <c r="G43" s="5">
        <f>0-1000</f>
        <v>-1000</v>
      </c>
      <c r="H43" s="5"/>
      <c r="I43" s="7"/>
    </row>
    <row r="44" spans="1:9" x14ac:dyDescent="0.25">
      <c r="A44" s="21" t="s">
        <v>46</v>
      </c>
      <c r="B44" s="5">
        <f>0-100</f>
        <v>-100</v>
      </c>
      <c r="C44" s="5">
        <v>50</v>
      </c>
      <c r="D44" s="8">
        <f t="shared" ref="D44:D45" si="5">B44+C44</f>
        <v>-50</v>
      </c>
      <c r="E44" s="56"/>
      <c r="F44" s="21" t="s">
        <v>45</v>
      </c>
      <c r="G44" s="5">
        <f>0-275</f>
        <v>-275</v>
      </c>
      <c r="H44" s="5"/>
      <c r="I44" s="8"/>
    </row>
    <row r="45" spans="1:9" x14ac:dyDescent="0.25">
      <c r="A45" s="21" t="s">
        <v>47</v>
      </c>
      <c r="B45" s="5">
        <v>-250</v>
      </c>
      <c r="C45" s="5">
        <v>137.38999999999999</v>
      </c>
      <c r="D45" s="8">
        <f t="shared" si="5"/>
        <v>-112.61000000000001</v>
      </c>
      <c r="E45" s="56"/>
      <c r="F45" s="21" t="s">
        <v>46</v>
      </c>
      <c r="G45" s="5">
        <f>0-100</f>
        <v>-100</v>
      </c>
      <c r="H45" s="5"/>
      <c r="I45" s="8"/>
    </row>
    <row r="46" spans="1:9" x14ac:dyDescent="0.25">
      <c r="A46" s="4" t="s">
        <v>48</v>
      </c>
      <c r="B46" s="5">
        <f>0-200</f>
        <v>-200</v>
      </c>
      <c r="C46" s="5">
        <v>155.74</v>
      </c>
      <c r="D46" s="8">
        <f>B46+C46</f>
        <v>-44.259999999999991</v>
      </c>
      <c r="E46" s="56"/>
      <c r="F46" s="21" t="s">
        <v>47</v>
      </c>
      <c r="G46" s="5">
        <f>0-285</f>
        <v>-285</v>
      </c>
      <c r="H46" s="5"/>
      <c r="I46" s="8"/>
    </row>
    <row r="47" spans="1:9" x14ac:dyDescent="0.25">
      <c r="A47" s="4" t="s">
        <v>49</v>
      </c>
      <c r="B47" s="20"/>
      <c r="C47" s="20"/>
      <c r="D47" s="6"/>
      <c r="E47" s="56"/>
      <c r="F47" s="4" t="s">
        <v>48</v>
      </c>
      <c r="G47" s="5">
        <f>0-150</f>
        <v>-150</v>
      </c>
      <c r="H47" s="5"/>
      <c r="I47" s="8"/>
    </row>
    <row r="48" spans="1:9" x14ac:dyDescent="0.25">
      <c r="A48" s="21" t="s">
        <v>50</v>
      </c>
      <c r="B48" s="5">
        <f>SUM(0-1424)</f>
        <v>-1424</v>
      </c>
      <c r="C48" s="5">
        <v>1423.16</v>
      </c>
      <c r="D48" s="8">
        <f t="shared" ref="D48:D49" si="6">B48+C48</f>
        <v>-0.83999999999991815</v>
      </c>
      <c r="E48" s="56"/>
      <c r="F48" s="4" t="s">
        <v>49</v>
      </c>
      <c r="G48" s="20"/>
      <c r="H48" s="20"/>
      <c r="I48" s="6"/>
    </row>
    <row r="49" spans="1:9" ht="15.75" thickBot="1" x14ac:dyDescent="0.3">
      <c r="A49" s="31" t="s">
        <v>51</v>
      </c>
      <c r="B49" s="32">
        <f>0-500</f>
        <v>-500</v>
      </c>
      <c r="C49" s="32">
        <v>290</v>
      </c>
      <c r="D49" s="33">
        <f t="shared" si="6"/>
        <v>-210</v>
      </c>
      <c r="E49" s="56"/>
      <c r="F49" s="21" t="s">
        <v>50</v>
      </c>
      <c r="G49" s="5">
        <f>0-200</f>
        <v>-200</v>
      </c>
      <c r="H49" s="5"/>
      <c r="I49" s="8"/>
    </row>
    <row r="50" spans="1:9" x14ac:dyDescent="0.25">
      <c r="A50" s="28"/>
      <c r="B50" s="29"/>
      <c r="C50" s="29"/>
      <c r="D50" s="30"/>
      <c r="E50" s="56"/>
      <c r="F50" s="21" t="s">
        <v>51</v>
      </c>
      <c r="G50" s="5">
        <f>0-300</f>
        <v>-300</v>
      </c>
      <c r="H50" s="5"/>
      <c r="I50" s="8"/>
    </row>
    <row r="51" spans="1:9" ht="15.75" thickBot="1" x14ac:dyDescent="0.3">
      <c r="E51" s="57"/>
      <c r="F51" s="22" t="s">
        <v>52</v>
      </c>
      <c r="G51" s="18">
        <f>SUM(G32:G50)</f>
        <v>-26300</v>
      </c>
      <c r="H51" s="18"/>
      <c r="I51" s="19"/>
    </row>
    <row r="52" spans="1:9" ht="18" hidden="1" customHeight="1" thickBot="1" x14ac:dyDescent="0.3">
      <c r="E52" s="34"/>
      <c r="F52" s="21" t="s">
        <v>50</v>
      </c>
      <c r="G52" s="5">
        <f>0-200</f>
        <v>-200</v>
      </c>
      <c r="H52" s="45"/>
      <c r="I52" s="46"/>
    </row>
    <row r="53" spans="1:9" ht="15.75" hidden="1" customHeight="1" thickBot="1" x14ac:dyDescent="0.3">
      <c r="E53" s="26"/>
      <c r="F53" s="21" t="s">
        <v>51</v>
      </c>
      <c r="G53" s="5">
        <f>0-300</f>
        <v>-300</v>
      </c>
      <c r="H53" s="42"/>
      <c r="I53" s="43"/>
    </row>
    <row r="54" spans="1:9" ht="15.75" hidden="1" customHeight="1" thickBot="1" x14ac:dyDescent="0.3">
      <c r="E54" s="26"/>
      <c r="F54" s="22" t="s">
        <v>52</v>
      </c>
      <c r="G54" s="18">
        <f>SUM(G32:G53)</f>
        <v>-53100</v>
      </c>
      <c r="H54" s="42"/>
      <c r="I54" s="43"/>
    </row>
    <row r="55" spans="1:9" ht="15.75" hidden="1" customHeight="1" thickBot="1" x14ac:dyDescent="0.3">
      <c r="E55" s="26"/>
      <c r="F55" s="44" t="s">
        <v>53</v>
      </c>
      <c r="G55" s="45"/>
      <c r="H55" s="42"/>
      <c r="I55" s="43"/>
    </row>
    <row r="56" spans="1:9" ht="16.149999999999999" hidden="1" customHeight="1" thickBot="1" x14ac:dyDescent="0.3">
      <c r="E56" s="27"/>
      <c r="F56" s="40" t="s">
        <v>54</v>
      </c>
      <c r="G56" s="41"/>
      <c r="H56" s="38"/>
      <c r="I56" s="39"/>
    </row>
    <row r="57" spans="1:9" ht="14.25" hidden="1" customHeight="1" thickBot="1" x14ac:dyDescent="0.3">
      <c r="F57" s="48" t="s">
        <v>52</v>
      </c>
      <c r="G57" s="49">
        <f>SUM(G32:G50)</f>
        <v>-26300</v>
      </c>
      <c r="I57" s="47"/>
    </row>
    <row r="58" spans="1:9" ht="15.75" thickBot="1" x14ac:dyDescent="0.3">
      <c r="H58" s="50"/>
      <c r="I58" s="51"/>
    </row>
  </sheetData>
  <sheetProtection algorithmName="SHA-512" hashValue="Jon/UOJk1oA4K9GApnJSBeqOdcYSuDQQxb7dVrCJJqVssozujNdYx5bLGo2NbnBjMo3ZFzD0pBdaSb2bwssdFg==" saltValue="0bljuLGhcP87RzI6viIFjw==" spinCount="100000" sheet="1" objects="1" scenarios="1"/>
  <mergeCells count="6">
    <mergeCell ref="E1:E51"/>
    <mergeCell ref="A1:D2"/>
    <mergeCell ref="F1:I2"/>
    <mergeCell ref="A3:D3"/>
    <mergeCell ref="F3:I3"/>
    <mergeCell ref="A17:D1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CBT</dc:creator>
  <cp:lastModifiedBy>Fallen, Kristen</cp:lastModifiedBy>
  <dcterms:created xsi:type="dcterms:W3CDTF">2022-08-25T13:37:48Z</dcterms:created>
  <dcterms:modified xsi:type="dcterms:W3CDTF">2022-09-29T18:15:55Z</dcterms:modified>
</cp:coreProperties>
</file>